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112023" sheetId="1" r:id="rId1"/>
  </sheets>
  <definedNames>
    <definedName name="_xlnm.Print_Area" localSheetId="0">'112023'!$A$1:$B$166</definedName>
  </definedNames>
  <calcPr calcId="145621"/>
</workbook>
</file>

<file path=xl/calcChain.xml><?xml version="1.0" encoding="utf-8"?>
<calcChain xmlns="http://schemas.openxmlformats.org/spreadsheetml/2006/main">
  <c r="B128" i="1" l="1"/>
  <c r="B104" i="1"/>
  <c r="B100" i="1"/>
  <c r="B120" i="1"/>
  <c r="B127" i="1"/>
  <c r="B45" i="1"/>
  <c r="B82" i="1" l="1"/>
  <c r="B69" i="1"/>
  <c r="B137" i="1"/>
  <c r="B145" i="1"/>
  <c r="B157" i="1"/>
  <c r="B156" i="1"/>
  <c r="B153" i="1"/>
  <c r="B56" i="1" l="1"/>
  <c r="B25" i="1" l="1"/>
  <c r="B27" i="1"/>
  <c r="B35" i="1"/>
  <c r="B42" i="1"/>
  <c r="B51" i="1"/>
  <c r="B79" i="1"/>
  <c r="B91" i="1"/>
  <c r="B132" i="1"/>
  <c r="B135" i="1"/>
  <c r="B149" i="1" s="1"/>
  <c r="B66" i="1" l="1"/>
  <c r="B39" i="1"/>
  <c r="B150" i="1" l="1"/>
</calcChain>
</file>

<file path=xl/sharedStrings.xml><?xml version="1.0" encoding="utf-8"?>
<sst xmlns="http://schemas.openxmlformats.org/spreadsheetml/2006/main" count="143" uniqueCount="140">
  <si>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</si>
  <si>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</si>
  <si>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</si>
  <si>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</si>
  <si>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</si>
  <si>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</si>
  <si>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</si>
  <si>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</si>
  <si>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</si>
  <si>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</si>
  <si>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</si>
  <si>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</si>
  <si>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</si>
  <si>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</si>
  <si>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</si>
  <si>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</si>
  <si>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</si>
  <si>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</si>
  <si>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</si>
  <si>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</si>
  <si>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</si>
  <si>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</si>
  <si>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</si>
  <si>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</si>
  <si>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</si>
  <si>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</si>
  <si>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</si>
  <si>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</si>
  <si>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</si>
  <si>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</si>
  <si>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</si>
  <si>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</si>
  <si>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</si>
  <si>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</si>
  <si>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</si>
  <si>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</si>
  <si>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</si>
  <si>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</si>
  <si>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</si>
  <si>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</si>
  <si>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</si>
  <si>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</si>
  <si>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</si>
  <si>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</si>
  <si>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</si>
  <si>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</si>
  <si>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</si>
  <si>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</si>
  <si>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</si>
  <si>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</si>
  <si>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</si>
  <si>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</si>
  <si>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</si>
  <si>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</si>
  <si>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</si>
  <si>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</si>
  <si>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</si>
  <si>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</si>
  <si>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</si>
  <si>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</si>
  <si>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</si>
  <si>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</si>
  <si>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</si>
  <si>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</si>
  <si>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</si>
  <si>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</si>
  <si>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</si>
  <si>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</si>
  <si>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</si>
  <si>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</si>
  <si>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</si>
  <si>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</si>
  <si>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</si>
  <si>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</si>
  <si>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</si>
  <si>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</si>
  <si>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</si>
  <si>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</si>
  <si>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</si>
  <si>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</si>
  <si>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</si>
  <si>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</si>
  <si>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</si>
  <si>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</si>
  <si>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</si>
  <si>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</si>
  <si>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</si>
  <si>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</si>
  <si>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</si>
  <si>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</si>
  <si>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</si>
  <si>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</si>
  <si>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</si>
  <si>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</si>
  <si>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</si>
  <si>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</si>
  <si>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</si>
  <si>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</si>
  <si>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</si>
  <si>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</si>
  <si>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</si>
  <si>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</si>
  <si>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</si>
  <si>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</si>
  <si>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</si>
  <si>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</si>
  <si>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</si>
  <si>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</si>
  <si>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</si>
  <si>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</si>
  <si>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</si>
  <si>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</si>
  <si>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</si>
  <si>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</si>
  <si>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</si>
  <si>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</si>
  <si>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</si>
  <si>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</si>
  <si>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</si>
  <si>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</si>
  <si>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</si>
  <si>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</si>
  <si>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</si>
  <si>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</si>
  <si>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</si>
  <si>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</si>
  <si>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</si>
  <si>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</si>
  <si>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5.1.8.14 - Outros</t>
  </si>
  <si>
    <t>7.SALDO BANCÁRIO FINAL EM  30/09/2023</t>
  </si>
  <si>
    <t>2.5.9 - Entrada Fundo Rescisório</t>
  </si>
  <si>
    <t>Competência: 11/2023</t>
  </si>
  <si>
    <t xml:space="preserve">1.2.6- CONTA FIC GIRO CUSTEIO </t>
  </si>
  <si>
    <t xml:space="preserve">1.2.7- CONTA FIC GIRO FD RESCISÓRIO </t>
  </si>
  <si>
    <t xml:space="preserve">7.2.6- CONTA FIC GIRO CUSTEIO </t>
  </si>
  <si>
    <t xml:space="preserve">7.2.7- CONTA FIC GIRO FD RESCISÓRIO </t>
  </si>
  <si>
    <t xml:space="preserve">3.1.8 - CONTA FIC GIRO CUSTEIO </t>
  </si>
  <si>
    <t xml:space="preserve">3.1.9- CONTA FIC GIRO FD RESCISÓRIO </t>
  </si>
  <si>
    <t xml:space="preserve">4.1.7 - CONTA FIC GIRO CUSTEIO </t>
  </si>
  <si>
    <t xml:space="preserve">4.1.8- CONTA FIC GIRO FD RESCISÓRIO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</si>
</sst>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43" fontId="1" fillId="0" borderId="1" xfId="1" applyFont="1" applyFill="1" applyBorder="1" applyAlignment="1"/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1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0" fontId="0" fillId="0" borderId="0" xfId="0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1" xfId="0" applyFont="1" applyBorder="1"/>
    <xf numFmtId="43" fontId="0" fillId="0" borderId="1" xfId="1" quotePrefix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43" fontId="0" fillId="0" borderId="1" xfId="1" applyFont="1" applyFill="1" applyBorder="1" applyAlignment="1"/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43" fontId="3" fillId="0" borderId="1" xfId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160</xdr:row>
      <xdr:rowOff>56030</xdr:rowOff>
    </xdr:from>
    <xdr:to>
      <xdr:col>0</xdr:col>
      <xdr:colOff>5939117</xdr:colOff>
      <xdr:row>165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91"/>
  <sheetViews>
    <sheetView showGridLines="0" tabSelected="1" topLeftCell="A121" zoomScaleNormal="100" zoomScaleSheetLayoutView="70" workbookViewId="0">
      <selection activeCell="C127" sqref="C12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24.140625" style="1" customWidth="1"/>
    <col min="4" max="4" width="41.7109375" style="2" customWidth="1"/>
    <col min="5" max="16384" width="41.7109375" style="1"/>
  </cols>
  <sheetData>
    <row r="1" spans="1:4" ht="81.75" customHeight="1" x14ac:dyDescent="0.25">
      <c r="A1" s="83"/>
      <c r="B1" s="83"/>
    </row>
    <row r="2" spans="1:4" x14ac:dyDescent="0.25">
      <c r="A2" s="92" t="s">
        <v>125</v>
      </c>
      <c r="B2" s="92"/>
      <c r="C2" s="2"/>
      <c r="D2" s="1"/>
    </row>
    <row r="3" spans="1:4" x14ac:dyDescent="0.25">
      <c r="A3" s="92"/>
      <c r="B3" s="92"/>
      <c r="C3" s="2"/>
      <c r="D3" s="1"/>
    </row>
    <row r="4" spans="1:4" x14ac:dyDescent="0.25">
      <c r="A4" s="92"/>
      <c r="B4" s="92"/>
      <c r="C4" s="2"/>
      <c r="D4" s="1"/>
    </row>
    <row r="5" spans="1:4" x14ac:dyDescent="0.25">
      <c r="A5" s="92"/>
      <c r="B5" s="92"/>
      <c r="C5" s="2"/>
      <c r="D5" s="1"/>
    </row>
    <row r="6" spans="1:4" x14ac:dyDescent="0.25">
      <c r="A6" s="92"/>
      <c r="B6" s="92"/>
      <c r="C6" s="2"/>
      <c r="D6" s="1"/>
    </row>
    <row r="7" spans="1:4" x14ac:dyDescent="0.25">
      <c r="A7" s="92"/>
      <c r="B7" s="92"/>
      <c r="C7" s="79"/>
      <c r="D7" s="1"/>
    </row>
    <row r="8" spans="1:4" ht="23.25" customHeight="1" x14ac:dyDescent="0.25">
      <c r="A8" s="93" t="s">
        <v>124</v>
      </c>
      <c r="B8" s="93"/>
      <c r="C8" s="79"/>
      <c r="D8" s="1"/>
    </row>
    <row r="9" spans="1:4" ht="23.25" customHeight="1" x14ac:dyDescent="0.25">
      <c r="A9" s="93"/>
      <c r="B9" s="93"/>
      <c r="C9" s="79"/>
      <c r="D9" s="1"/>
    </row>
    <row r="10" spans="1:4" x14ac:dyDescent="0.25">
      <c r="A10" s="94" t="s">
        <v>123</v>
      </c>
      <c r="B10" s="94"/>
      <c r="C10" s="2"/>
      <c r="D10" s="1"/>
    </row>
    <row r="11" spans="1:4" x14ac:dyDescent="0.25">
      <c r="A11" s="37" t="s">
        <v>121</v>
      </c>
      <c r="B11" s="76"/>
      <c r="C11" s="2"/>
      <c r="D11" s="1"/>
    </row>
    <row r="12" spans="1:4" x14ac:dyDescent="0.25">
      <c r="A12" s="95" t="s">
        <v>122</v>
      </c>
      <c r="B12" s="95"/>
      <c r="C12" s="69"/>
      <c r="D12" s="1"/>
    </row>
    <row r="13" spans="1:4" x14ac:dyDescent="0.25">
      <c r="A13" s="77" t="s">
        <v>121</v>
      </c>
      <c r="B13" s="76"/>
      <c r="C13" s="2"/>
      <c r="D13" s="1"/>
    </row>
    <row r="14" spans="1:4" x14ac:dyDescent="0.25">
      <c r="A14" s="95" t="s">
        <v>120</v>
      </c>
      <c r="B14" s="95"/>
      <c r="C14" s="18"/>
      <c r="D14" s="1"/>
    </row>
    <row r="15" spans="1:4" x14ac:dyDescent="0.25">
      <c r="A15" s="77" t="s">
        <v>119</v>
      </c>
      <c r="B15" s="76"/>
      <c r="C15" s="2"/>
      <c r="D15" s="1"/>
    </row>
    <row r="16" spans="1:4" x14ac:dyDescent="0.25">
      <c r="A16" s="78" t="s">
        <v>118</v>
      </c>
      <c r="B16" s="78"/>
      <c r="C16" s="69"/>
      <c r="D16" s="1"/>
    </row>
    <row r="17" spans="1:5" x14ac:dyDescent="0.25">
      <c r="A17" s="95" t="s">
        <v>126</v>
      </c>
      <c r="B17" s="95"/>
      <c r="C17" s="18"/>
      <c r="D17" s="1"/>
    </row>
    <row r="18" spans="1:5" x14ac:dyDescent="0.25">
      <c r="A18" s="77"/>
      <c r="B18" s="76"/>
      <c r="C18" s="18"/>
      <c r="D18" s="1"/>
    </row>
    <row r="19" spans="1:5" s="70" customFormat="1" x14ac:dyDescent="0.25">
      <c r="A19" s="75" t="s">
        <v>117</v>
      </c>
      <c r="B19" s="74">
        <v>20050192.370000001</v>
      </c>
      <c r="C19" s="71"/>
    </row>
    <row r="20" spans="1:5" s="70" customFormat="1" x14ac:dyDescent="0.25">
      <c r="A20" s="75" t="s">
        <v>116</v>
      </c>
      <c r="B20" s="74">
        <v>0</v>
      </c>
      <c r="C20" s="71"/>
    </row>
    <row r="21" spans="1:5" s="70" customFormat="1" x14ac:dyDescent="0.25">
      <c r="A21" s="73"/>
      <c r="B21" s="72"/>
      <c r="C21" s="71"/>
    </row>
    <row r="22" spans="1:5" ht="26.25" x14ac:dyDescent="0.25">
      <c r="A22" s="89" t="s">
        <v>115</v>
      </c>
      <c r="B22" s="89"/>
      <c r="C22" s="69"/>
      <c r="D22" s="1"/>
    </row>
    <row r="23" spans="1:5" x14ac:dyDescent="0.25">
      <c r="A23" s="75" t="s">
        <v>131</v>
      </c>
      <c r="B23" s="37" t="s">
        <v>114</v>
      </c>
      <c r="C23" s="69"/>
      <c r="D23" s="1"/>
    </row>
    <row r="24" spans="1:5" x14ac:dyDescent="0.25">
      <c r="A24" s="27" t="s">
        <v>113</v>
      </c>
      <c r="B24" s="68"/>
      <c r="C24" s="24"/>
      <c r="D24" s="1"/>
    </row>
    <row r="25" spans="1:5" x14ac:dyDescent="0.25">
      <c r="A25" s="25" t="s">
        <v>112</v>
      </c>
      <c r="B25" s="13">
        <f>SUM(B26)</f>
        <v>2944.46</v>
      </c>
      <c r="C25" s="24"/>
      <c r="D25" s="1"/>
    </row>
    <row r="26" spans="1:5" x14ac:dyDescent="0.25">
      <c r="A26" s="23" t="s">
        <v>111</v>
      </c>
      <c r="B26" s="60">
        <v>2944.46</v>
      </c>
      <c r="C26" s="24"/>
      <c r="D26" s="1"/>
    </row>
    <row r="27" spans="1:5" x14ac:dyDescent="0.25">
      <c r="A27" s="25" t="s">
        <v>110</v>
      </c>
      <c r="B27" s="13">
        <f>SUM(B28:B32)</f>
        <v>36799873.030000001</v>
      </c>
      <c r="C27" s="24"/>
      <c r="D27" s="1"/>
    </row>
    <row r="28" spans="1:5" x14ac:dyDescent="0.25">
      <c r="A28" s="23" t="s">
        <v>109</v>
      </c>
      <c r="B28" s="84">
        <v>0</v>
      </c>
      <c r="C28" s="24"/>
      <c r="D28" s="1"/>
    </row>
    <row r="29" spans="1:5" x14ac:dyDescent="0.25">
      <c r="A29" s="23" t="s">
        <v>108</v>
      </c>
      <c r="B29" s="60">
        <v>29269961.280000001</v>
      </c>
      <c r="C29" s="24"/>
      <c r="D29" s="1"/>
      <c r="E29" s="67"/>
    </row>
    <row r="30" spans="1:5" x14ac:dyDescent="0.25">
      <c r="A30" s="23" t="s">
        <v>107</v>
      </c>
      <c r="B30" s="80">
        <v>17151.55</v>
      </c>
      <c r="C30" s="24"/>
      <c r="D30" s="1"/>
    </row>
    <row r="31" spans="1:5" x14ac:dyDescent="0.25">
      <c r="A31" s="23" t="s">
        <v>106</v>
      </c>
      <c r="B31" s="10">
        <v>2447375.09</v>
      </c>
      <c r="C31" s="24"/>
      <c r="D31" s="1"/>
    </row>
    <row r="32" spans="1:5" x14ac:dyDescent="0.25">
      <c r="A32" s="23" t="s">
        <v>105</v>
      </c>
      <c r="B32" s="10">
        <v>5065385.1100000003</v>
      </c>
      <c r="C32" s="24"/>
      <c r="D32" s="1"/>
    </row>
    <row r="33" spans="1:4" x14ac:dyDescent="0.25">
      <c r="A33" s="23" t="s">
        <v>132</v>
      </c>
      <c r="B33" s="10">
        <v>0</v>
      </c>
      <c r="C33" s="24"/>
      <c r="D33" s="1"/>
    </row>
    <row r="34" spans="1:4" x14ac:dyDescent="0.25">
      <c r="A34" s="23" t="s">
        <v>133</v>
      </c>
      <c r="B34" s="10">
        <v>0</v>
      </c>
      <c r="C34" s="24"/>
      <c r="D34" s="1"/>
    </row>
    <row r="35" spans="1:4" x14ac:dyDescent="0.25">
      <c r="A35" s="25" t="s">
        <v>104</v>
      </c>
      <c r="B35" s="13">
        <f>SUM(B36:B38)</f>
        <v>60375225.640000001</v>
      </c>
      <c r="C35" s="24"/>
      <c r="D35" s="1"/>
    </row>
    <row r="36" spans="1:4" x14ac:dyDescent="0.25">
      <c r="A36" s="23" t="s">
        <v>103</v>
      </c>
      <c r="B36" s="80">
        <v>41762707.57</v>
      </c>
      <c r="C36" s="24"/>
      <c r="D36" s="1"/>
    </row>
    <row r="37" spans="1:4" x14ac:dyDescent="0.25">
      <c r="A37" s="23" t="s">
        <v>102</v>
      </c>
      <c r="B37" s="80">
        <v>12523583.779999999</v>
      </c>
      <c r="C37" s="24"/>
      <c r="D37" s="1"/>
    </row>
    <row r="38" spans="1:4" x14ac:dyDescent="0.25">
      <c r="A38" s="23" t="s">
        <v>101</v>
      </c>
      <c r="B38" s="80">
        <v>6088934.29</v>
      </c>
      <c r="C38" s="22"/>
      <c r="D38" s="1"/>
    </row>
    <row r="39" spans="1:4" x14ac:dyDescent="0.25">
      <c r="A39" s="21" t="s">
        <v>100</v>
      </c>
      <c r="B39" s="13">
        <f>SUM(B25,B27,B35)</f>
        <v>97178043.129999995</v>
      </c>
      <c r="C39" s="48"/>
      <c r="D39" s="1"/>
    </row>
    <row r="40" spans="1:4" x14ac:dyDescent="0.25">
      <c r="A40" s="66"/>
      <c r="B40" s="65"/>
      <c r="C40" s="63"/>
      <c r="D40" s="1"/>
    </row>
    <row r="41" spans="1:4" s="64" customFormat="1" x14ac:dyDescent="0.25">
      <c r="A41" s="27" t="s">
        <v>99</v>
      </c>
      <c r="B41" s="27"/>
      <c r="C41" s="22"/>
      <c r="D41" s="1"/>
    </row>
    <row r="42" spans="1:4" x14ac:dyDescent="0.25">
      <c r="A42" s="56" t="s">
        <v>98</v>
      </c>
      <c r="B42" s="43">
        <f>SUM(B43)</f>
        <v>16352864.960000001</v>
      </c>
      <c r="C42" s="42"/>
      <c r="D42" s="5"/>
    </row>
    <row r="43" spans="1:4" s="5" customFormat="1" x14ac:dyDescent="0.25">
      <c r="A43" s="23" t="s">
        <v>97</v>
      </c>
      <c r="B43" s="60">
        <v>16352864.960000001</v>
      </c>
      <c r="C43" s="42"/>
    </row>
    <row r="44" spans="1:4" s="5" customFormat="1" x14ac:dyDescent="0.25">
      <c r="A44" s="56" t="s">
        <v>96</v>
      </c>
      <c r="B44" s="43">
        <v>0</v>
      </c>
      <c r="C44" s="42"/>
    </row>
    <row r="45" spans="1:4" s="5" customFormat="1" x14ac:dyDescent="0.25">
      <c r="A45" s="19" t="s">
        <v>95</v>
      </c>
      <c r="B45" s="43">
        <f>SUM(B46:B49)</f>
        <v>314082.77</v>
      </c>
      <c r="C45" s="42"/>
    </row>
    <row r="46" spans="1:4" s="5" customFormat="1" x14ac:dyDescent="0.25">
      <c r="A46" s="23" t="s">
        <v>94</v>
      </c>
      <c r="B46" s="82">
        <v>172079.48</v>
      </c>
      <c r="C46" s="63"/>
      <c r="D46" s="62"/>
    </row>
    <row r="47" spans="1:4" s="5" customFormat="1" x14ac:dyDescent="0.25">
      <c r="A47" s="23" t="s">
        <v>93</v>
      </c>
      <c r="B47" s="82">
        <v>14524.67</v>
      </c>
      <c r="C47" s="63"/>
      <c r="D47" s="62"/>
    </row>
    <row r="48" spans="1:4" s="62" customFormat="1" x14ac:dyDescent="0.25">
      <c r="A48" s="23" t="s">
        <v>92</v>
      </c>
      <c r="B48" s="82">
        <v>29773.41</v>
      </c>
      <c r="C48" s="42"/>
      <c r="D48" s="3"/>
    </row>
    <row r="49" spans="1:4" s="62" customFormat="1" x14ac:dyDescent="0.25">
      <c r="A49" s="23" t="s">
        <v>132</v>
      </c>
      <c r="B49" s="82">
        <v>97705.21</v>
      </c>
      <c r="C49" s="42"/>
      <c r="D49" s="3"/>
    </row>
    <row r="50" spans="1:4" s="62" customFormat="1" x14ac:dyDescent="0.25">
      <c r="A50" s="23" t="s">
        <v>133</v>
      </c>
      <c r="B50" s="82"/>
      <c r="C50" s="42"/>
      <c r="D50" s="3"/>
    </row>
    <row r="51" spans="1:4" s="3" customFormat="1" x14ac:dyDescent="0.25">
      <c r="A51" s="19" t="s">
        <v>91</v>
      </c>
      <c r="B51" s="43">
        <f>SUM(B52:B54)</f>
        <v>419549.34</v>
      </c>
      <c r="C51" s="42"/>
    </row>
    <row r="52" spans="1:4" s="3" customFormat="1" x14ac:dyDescent="0.25">
      <c r="A52" s="23" t="s">
        <v>90</v>
      </c>
      <c r="B52" s="60">
        <v>312255.08</v>
      </c>
      <c r="C52" s="42"/>
    </row>
    <row r="53" spans="1:4" s="3" customFormat="1" x14ac:dyDescent="0.25">
      <c r="A53" s="23" t="s">
        <v>89</v>
      </c>
      <c r="B53" s="82">
        <v>70776</v>
      </c>
      <c r="C53" s="42"/>
    </row>
    <row r="54" spans="1:4" x14ac:dyDescent="0.25">
      <c r="A54" s="23" t="s">
        <v>88</v>
      </c>
      <c r="B54" s="82">
        <v>36518.26</v>
      </c>
      <c r="C54" s="22"/>
      <c r="D54" s="1"/>
    </row>
    <row r="55" spans="1:4" x14ac:dyDescent="0.25">
      <c r="A55" s="23"/>
      <c r="B55" s="82"/>
      <c r="C55" s="22"/>
      <c r="D55" s="1"/>
    </row>
    <row r="56" spans="1:4" s="3" customFormat="1" x14ac:dyDescent="0.25">
      <c r="A56" s="19" t="s">
        <v>87</v>
      </c>
      <c r="B56" s="43">
        <f>SUM(B57:B65)</f>
        <v>40171.219999999994</v>
      </c>
      <c r="C56" s="42"/>
    </row>
    <row r="57" spans="1:4" s="3" customFormat="1" x14ac:dyDescent="0.25">
      <c r="A57" s="59" t="s">
        <v>86</v>
      </c>
      <c r="B57" s="60">
        <v>20651.48</v>
      </c>
      <c r="C57" s="42"/>
    </row>
    <row r="58" spans="1:4" s="3" customFormat="1" x14ac:dyDescent="0.25">
      <c r="A58" s="61" t="s">
        <v>85</v>
      </c>
      <c r="B58" s="60">
        <v>6364</v>
      </c>
      <c r="C58" s="42"/>
    </row>
    <row r="59" spans="1:4" s="3" customFormat="1" x14ac:dyDescent="0.25">
      <c r="A59" s="59" t="s">
        <v>84</v>
      </c>
      <c r="B59" s="60">
        <v>12225</v>
      </c>
      <c r="C59" s="42"/>
    </row>
    <row r="60" spans="1:4" s="3" customFormat="1" x14ac:dyDescent="0.25">
      <c r="A60" s="59" t="s">
        <v>83</v>
      </c>
      <c r="B60" s="58">
        <v>145.77000000000001</v>
      </c>
      <c r="C60" s="36"/>
      <c r="D60" s="5"/>
    </row>
    <row r="61" spans="1:4" s="3" customFormat="1" x14ac:dyDescent="0.25">
      <c r="A61" s="59" t="s">
        <v>82</v>
      </c>
      <c r="B61" s="58"/>
      <c r="C61" s="36"/>
      <c r="D61" s="5"/>
    </row>
    <row r="62" spans="1:4" s="3" customFormat="1" x14ac:dyDescent="0.25">
      <c r="A62" s="59" t="s">
        <v>127</v>
      </c>
      <c r="B62" s="58"/>
      <c r="C62" s="42"/>
      <c r="D62" s="5"/>
    </row>
    <row r="63" spans="1:4" s="3" customFormat="1" x14ac:dyDescent="0.25">
      <c r="A63" s="59" t="s">
        <v>81</v>
      </c>
      <c r="B63" s="58">
        <v>586.97</v>
      </c>
      <c r="C63" s="42"/>
      <c r="D63" s="5"/>
    </row>
    <row r="64" spans="1:4" s="3" customFormat="1" x14ac:dyDescent="0.25">
      <c r="A64" s="59" t="s">
        <v>80</v>
      </c>
      <c r="B64" s="58">
        <v>198</v>
      </c>
      <c r="C64" s="36"/>
      <c r="D64" s="5"/>
    </row>
    <row r="65" spans="1:4" s="3" customFormat="1" x14ac:dyDescent="0.25">
      <c r="A65" s="59" t="s">
        <v>130</v>
      </c>
      <c r="B65" s="81"/>
      <c r="C65" s="36"/>
      <c r="D65" s="5"/>
    </row>
    <row r="66" spans="1:4" s="3" customFormat="1" x14ac:dyDescent="0.25">
      <c r="A66" s="55" t="s">
        <v>79</v>
      </c>
      <c r="B66" s="39">
        <f>SUM(B42,B44,B45,B51,B56)</f>
        <v>17126668.289999999</v>
      </c>
      <c r="C66" s="36"/>
      <c r="D66" s="5"/>
    </row>
    <row r="67" spans="1:4" s="3" customFormat="1" x14ac:dyDescent="0.25">
      <c r="A67" s="46"/>
      <c r="B67" s="32"/>
      <c r="C67" s="36"/>
      <c r="D67" s="5"/>
    </row>
    <row r="68" spans="1:4" s="5" customFormat="1" x14ac:dyDescent="0.25">
      <c r="A68" s="41" t="s">
        <v>78</v>
      </c>
      <c r="B68" s="57"/>
      <c r="C68" s="36"/>
    </row>
    <row r="69" spans="1:4" s="3" customFormat="1" x14ac:dyDescent="0.25">
      <c r="A69" s="56" t="s">
        <v>77</v>
      </c>
      <c r="B69" s="43">
        <f>SUM(B70:B78)</f>
        <v>17408940.089999996</v>
      </c>
      <c r="C69" s="36"/>
      <c r="D69" s="5"/>
    </row>
    <row r="70" spans="1:4" s="3" customFormat="1" x14ac:dyDescent="0.25">
      <c r="A70" s="23" t="s">
        <v>76</v>
      </c>
      <c r="B70" s="60">
        <v>3076431.44</v>
      </c>
      <c r="C70" s="38"/>
    </row>
    <row r="71" spans="1:4" s="3" customFormat="1" x14ac:dyDescent="0.25">
      <c r="A71" s="23" t="s">
        <v>75</v>
      </c>
      <c r="B71" s="82">
        <v>216477.59</v>
      </c>
      <c r="C71" s="36"/>
    </row>
    <row r="72" spans="1:4" s="3" customFormat="1" x14ac:dyDescent="0.25">
      <c r="A72" s="23" t="s">
        <v>74</v>
      </c>
      <c r="B72" s="60">
        <v>1189535.1000000001</v>
      </c>
      <c r="C72" s="36"/>
    </row>
    <row r="73" spans="1:4" s="3" customFormat="1" x14ac:dyDescent="0.25">
      <c r="A73" s="23" t="s">
        <v>73</v>
      </c>
      <c r="B73" s="82">
        <v>11011860.5</v>
      </c>
      <c r="C73" s="36"/>
    </row>
    <row r="74" spans="1:4" s="3" customFormat="1" x14ac:dyDescent="0.25">
      <c r="A74" s="23" t="s">
        <v>72</v>
      </c>
      <c r="B74" s="60">
        <v>806116.02</v>
      </c>
      <c r="C74" s="36"/>
    </row>
    <row r="75" spans="1:4" s="3" customFormat="1" x14ac:dyDescent="0.25">
      <c r="A75" s="23" t="s">
        <v>71</v>
      </c>
      <c r="B75" s="60">
        <v>0</v>
      </c>
      <c r="C75" s="52"/>
      <c r="D75" s="50"/>
    </row>
    <row r="76" spans="1:4" s="3" customFormat="1" x14ac:dyDescent="0.25">
      <c r="A76" s="23" t="s">
        <v>70</v>
      </c>
      <c r="B76" s="60">
        <v>542984.82999999996</v>
      </c>
      <c r="C76" s="52"/>
      <c r="D76" s="50"/>
    </row>
    <row r="77" spans="1:4" s="3" customFormat="1" x14ac:dyDescent="0.25">
      <c r="A77" s="23" t="s">
        <v>136</v>
      </c>
      <c r="B77" s="60">
        <v>565534.61</v>
      </c>
      <c r="C77" s="52"/>
      <c r="D77" s="50"/>
    </row>
    <row r="78" spans="1:4" s="3" customFormat="1" x14ac:dyDescent="0.25">
      <c r="A78" s="23" t="s">
        <v>137</v>
      </c>
      <c r="B78" s="60">
        <v>0</v>
      </c>
      <c r="C78" s="52"/>
      <c r="D78" s="50"/>
    </row>
    <row r="79" spans="1:4" s="50" customFormat="1" x14ac:dyDescent="0.25">
      <c r="A79" s="55" t="s">
        <v>69</v>
      </c>
      <c r="B79" s="43">
        <f>SUM(B69)</f>
        <v>17408940.089999996</v>
      </c>
      <c r="C79" s="38"/>
      <c r="D79" s="3"/>
    </row>
    <row r="80" spans="1:4" s="3" customFormat="1" x14ac:dyDescent="0.25">
      <c r="A80" s="37"/>
      <c r="B80" s="49"/>
      <c r="C80" s="54"/>
      <c r="D80" s="12"/>
    </row>
    <row r="81" spans="1:4" s="12" customFormat="1" x14ac:dyDescent="0.25">
      <c r="A81" s="35" t="s">
        <v>68</v>
      </c>
      <c r="B81" s="34"/>
      <c r="C81" s="38"/>
      <c r="D81" s="3"/>
    </row>
    <row r="82" spans="1:4" s="3" customFormat="1" x14ac:dyDescent="0.25">
      <c r="A82" s="45" t="s">
        <v>67</v>
      </c>
      <c r="B82" s="53">
        <f>SUM(B83:B90)</f>
        <v>18332047.219999999</v>
      </c>
      <c r="C82" s="38"/>
    </row>
    <row r="83" spans="1:4" s="3" customFormat="1" x14ac:dyDescent="0.25">
      <c r="A83" s="23" t="s">
        <v>66</v>
      </c>
      <c r="B83" s="82">
        <v>1087647.6499999999</v>
      </c>
      <c r="C83" s="38"/>
    </row>
    <row r="84" spans="1:4" s="3" customFormat="1" x14ac:dyDescent="0.25">
      <c r="A84" s="23" t="s">
        <v>65</v>
      </c>
      <c r="B84" s="83"/>
      <c r="C84" s="38"/>
    </row>
    <row r="85" spans="1:4" s="3" customFormat="1" x14ac:dyDescent="0.25">
      <c r="A85" s="23" t="s">
        <v>64</v>
      </c>
      <c r="B85" s="60"/>
      <c r="C85" s="38"/>
    </row>
    <row r="86" spans="1:4" s="3" customFormat="1" x14ac:dyDescent="0.25">
      <c r="A86" s="23" t="s">
        <v>63</v>
      </c>
      <c r="B86" s="82">
        <v>326000</v>
      </c>
      <c r="C86" s="38"/>
    </row>
    <row r="87" spans="1:4" s="3" customFormat="1" x14ac:dyDescent="0.25">
      <c r="A87" s="23" t="s">
        <v>62</v>
      </c>
      <c r="B87" s="60">
        <v>0</v>
      </c>
      <c r="C87" s="38"/>
    </row>
    <row r="88" spans="1:4" s="3" customFormat="1" x14ac:dyDescent="0.25">
      <c r="A88" s="23" t="s">
        <v>61</v>
      </c>
      <c r="B88" s="60">
        <v>652509.64</v>
      </c>
      <c r="C88" s="52"/>
      <c r="D88" s="50"/>
    </row>
    <row r="89" spans="1:4" s="3" customFormat="1" x14ac:dyDescent="0.25">
      <c r="A89" s="23" t="s">
        <v>138</v>
      </c>
      <c r="B89" s="60">
        <v>16138539.869999999</v>
      </c>
      <c r="C89" s="52"/>
      <c r="D89" s="50"/>
    </row>
    <row r="90" spans="1:4" s="3" customFormat="1" x14ac:dyDescent="0.25">
      <c r="A90" s="23" t="s">
        <v>139</v>
      </c>
      <c r="B90" s="60">
        <v>127350.06</v>
      </c>
      <c r="C90" s="52"/>
      <c r="D90" s="50"/>
    </row>
    <row r="91" spans="1:4" s="50" customFormat="1" x14ac:dyDescent="0.25">
      <c r="A91" s="41" t="s">
        <v>60</v>
      </c>
      <c r="B91" s="51">
        <f>B82</f>
        <v>18332047.219999999</v>
      </c>
      <c r="C91" s="38"/>
      <c r="D91" s="3"/>
    </row>
    <row r="92" spans="1:4" s="3" customFormat="1" x14ac:dyDescent="0.25">
      <c r="A92" s="37"/>
      <c r="B92" s="49"/>
      <c r="C92" s="48"/>
    </row>
    <row r="93" spans="1:4" s="3" customFormat="1" x14ac:dyDescent="0.25">
      <c r="A93" s="41" t="s">
        <v>59</v>
      </c>
      <c r="B93" s="47"/>
      <c r="C93" s="42"/>
    </row>
    <row r="94" spans="1:4" s="3" customFormat="1" x14ac:dyDescent="0.25">
      <c r="A94" s="41" t="s">
        <v>58</v>
      </c>
      <c r="B94" s="41"/>
      <c r="C94" s="42"/>
    </row>
    <row r="95" spans="1:4" s="3" customFormat="1" x14ac:dyDescent="0.25">
      <c r="A95" s="45" t="s">
        <v>57</v>
      </c>
      <c r="B95" s="97">
        <v>6093608.3899999997</v>
      </c>
      <c r="C95" s="42"/>
    </row>
    <row r="96" spans="1:4" s="3" customFormat="1" x14ac:dyDescent="0.25">
      <c r="A96" s="46" t="s">
        <v>56</v>
      </c>
      <c r="B96" s="97">
        <v>2494334.23</v>
      </c>
      <c r="C96" s="42"/>
    </row>
    <row r="97" spans="1:3" s="3" customFormat="1" x14ac:dyDescent="0.25">
      <c r="A97" s="46" t="s">
        <v>55</v>
      </c>
      <c r="B97" s="97">
        <v>1804691.92</v>
      </c>
      <c r="C97" s="42"/>
    </row>
    <row r="98" spans="1:3" s="3" customFormat="1" x14ac:dyDescent="0.25">
      <c r="A98" s="45" t="s">
        <v>54</v>
      </c>
      <c r="B98" s="53"/>
      <c r="C98" s="42"/>
    </row>
    <row r="99" spans="1:3" s="3" customFormat="1" x14ac:dyDescent="0.25">
      <c r="A99" s="45" t="s">
        <v>53</v>
      </c>
      <c r="B99" s="53">
        <v>629120.68999999994</v>
      </c>
      <c r="C99" s="42"/>
    </row>
    <row r="100" spans="1:3" s="3" customFormat="1" x14ac:dyDescent="0.25">
      <c r="A100" s="45" t="s">
        <v>52</v>
      </c>
      <c r="B100" s="53">
        <f>SUM(B101:B102)</f>
        <v>2193075.04</v>
      </c>
      <c r="C100" s="42"/>
    </row>
    <row r="101" spans="1:3" s="3" customFormat="1" x14ac:dyDescent="0.25">
      <c r="A101" s="33" t="s">
        <v>51</v>
      </c>
      <c r="B101" s="96">
        <v>2183473.11</v>
      </c>
      <c r="C101" s="42"/>
    </row>
    <row r="102" spans="1:3" s="3" customFormat="1" x14ac:dyDescent="0.25">
      <c r="A102" s="33" t="s">
        <v>50</v>
      </c>
      <c r="B102" s="96">
        <v>9601.93</v>
      </c>
      <c r="C102" s="42"/>
    </row>
    <row r="103" spans="1:3" s="3" customFormat="1" ht="30" x14ac:dyDescent="0.25">
      <c r="A103" s="45" t="s">
        <v>49</v>
      </c>
      <c r="B103" s="53"/>
      <c r="C103" s="42"/>
    </row>
    <row r="104" spans="1:3" s="3" customFormat="1" x14ac:dyDescent="0.25">
      <c r="A104" s="44" t="s">
        <v>48</v>
      </c>
      <c r="B104" s="53">
        <f>SUM(B105:B119)</f>
        <v>309600.60999999993</v>
      </c>
      <c r="C104" s="42"/>
    </row>
    <row r="105" spans="1:3" s="3" customFormat="1" x14ac:dyDescent="0.25">
      <c r="A105" s="85" t="s">
        <v>47</v>
      </c>
      <c r="B105" s="96">
        <v>120149.02</v>
      </c>
      <c r="C105" s="42"/>
    </row>
    <row r="106" spans="1:3" s="3" customFormat="1" x14ac:dyDescent="0.25">
      <c r="A106" s="85" t="s">
        <v>46</v>
      </c>
      <c r="B106" s="96"/>
      <c r="C106" s="42"/>
    </row>
    <row r="107" spans="1:3" s="3" customFormat="1" x14ac:dyDescent="0.25">
      <c r="A107" s="85" t="s">
        <v>45</v>
      </c>
      <c r="B107" s="96"/>
      <c r="C107" s="42"/>
    </row>
    <row r="108" spans="1:3" s="3" customFormat="1" x14ac:dyDescent="0.25">
      <c r="A108" s="85" t="s">
        <v>44</v>
      </c>
      <c r="B108" s="96">
        <v>107419.97</v>
      </c>
      <c r="C108" s="42"/>
    </row>
    <row r="109" spans="1:3" s="3" customFormat="1" x14ac:dyDescent="0.25">
      <c r="A109" s="85" t="s">
        <v>43</v>
      </c>
      <c r="B109" s="96">
        <v>23542.67</v>
      </c>
      <c r="C109" s="42"/>
    </row>
    <row r="110" spans="1:3" s="3" customFormat="1" x14ac:dyDescent="0.25">
      <c r="A110" s="85" t="s">
        <v>42</v>
      </c>
      <c r="B110" s="96">
        <v>670.26</v>
      </c>
      <c r="C110" s="42"/>
    </row>
    <row r="111" spans="1:3" s="3" customFormat="1" x14ac:dyDescent="0.25">
      <c r="A111" s="85" t="s">
        <v>41</v>
      </c>
      <c r="B111" s="96">
        <v>12225</v>
      </c>
      <c r="C111" s="42"/>
    </row>
    <row r="112" spans="1:3" s="3" customFormat="1" x14ac:dyDescent="0.25">
      <c r="A112" s="85" t="s">
        <v>40</v>
      </c>
      <c r="B112" s="96">
        <v>2315.36</v>
      </c>
      <c r="C112" s="42"/>
    </row>
    <row r="113" spans="1:4" s="3" customFormat="1" x14ac:dyDescent="0.25">
      <c r="A113" s="85" t="s">
        <v>39</v>
      </c>
      <c r="B113" s="96">
        <v>14700</v>
      </c>
      <c r="C113" s="42"/>
    </row>
    <row r="114" spans="1:4" s="3" customFormat="1" x14ac:dyDescent="0.25">
      <c r="A114" s="85" t="s">
        <v>38</v>
      </c>
      <c r="B114" s="96">
        <v>2976.1</v>
      </c>
      <c r="C114" s="42"/>
    </row>
    <row r="115" spans="1:4" s="3" customFormat="1" x14ac:dyDescent="0.25">
      <c r="A115" s="85" t="s">
        <v>37</v>
      </c>
      <c r="B115" s="96">
        <v>24954.23</v>
      </c>
      <c r="C115" s="42"/>
    </row>
    <row r="116" spans="1:4" s="3" customFormat="1" x14ac:dyDescent="0.25">
      <c r="A116" s="85" t="s">
        <v>36</v>
      </c>
      <c r="B116" s="96"/>
      <c r="C116" s="42"/>
    </row>
    <row r="117" spans="1:4" s="3" customFormat="1" x14ac:dyDescent="0.25">
      <c r="A117" s="85" t="s">
        <v>35</v>
      </c>
      <c r="B117" s="96">
        <v>198</v>
      </c>
      <c r="C117" s="42"/>
    </row>
    <row r="118" spans="1:4" s="3" customFormat="1" x14ac:dyDescent="0.25">
      <c r="A118" s="85" t="s">
        <v>128</v>
      </c>
      <c r="B118" s="96"/>
      <c r="C118" s="42"/>
    </row>
    <row r="119" spans="1:4" s="3" customFormat="1" x14ac:dyDescent="0.25">
      <c r="A119" s="85" t="s">
        <v>34</v>
      </c>
      <c r="B119" s="96">
        <v>450</v>
      </c>
      <c r="C119" s="42"/>
    </row>
    <row r="120" spans="1:4" s="3" customFormat="1" x14ac:dyDescent="0.25">
      <c r="A120" s="37" t="s">
        <v>33</v>
      </c>
      <c r="B120" s="43">
        <f>SUM(B95,B96,B97,B98,B99,B100,B103,B104)</f>
        <v>13524430.879999999</v>
      </c>
      <c r="C120" s="36"/>
    </row>
    <row r="121" spans="1:4" s="3" customFormat="1" x14ac:dyDescent="0.25">
      <c r="A121" s="37"/>
      <c r="B121" s="40"/>
      <c r="C121" s="42"/>
    </row>
    <row r="122" spans="1:4" s="3" customFormat="1" x14ac:dyDescent="0.25">
      <c r="A122" s="41" t="s">
        <v>32</v>
      </c>
      <c r="B122" s="41"/>
      <c r="C122" s="36"/>
      <c r="D122" s="5"/>
    </row>
    <row r="123" spans="1:4" s="5" customFormat="1" x14ac:dyDescent="0.25">
      <c r="A123" s="85" t="s">
        <v>31</v>
      </c>
      <c r="B123" s="40">
        <v>717399.81</v>
      </c>
      <c r="C123" s="36"/>
    </row>
    <row r="124" spans="1:4" s="5" customFormat="1" x14ac:dyDescent="0.25">
      <c r="A124" s="33" t="s">
        <v>30</v>
      </c>
      <c r="B124" s="40">
        <v>1220322.82</v>
      </c>
      <c r="C124" s="36"/>
    </row>
    <row r="125" spans="1:4" s="5" customFormat="1" x14ac:dyDescent="0.25">
      <c r="A125" s="33" t="s">
        <v>29</v>
      </c>
      <c r="B125" s="40"/>
      <c r="C125" s="38"/>
      <c r="D125" s="3"/>
    </row>
    <row r="126" spans="1:4" s="3" customFormat="1" x14ac:dyDescent="0.25">
      <c r="A126" s="33" t="s">
        <v>28</v>
      </c>
      <c r="B126" s="40"/>
      <c r="C126" s="38"/>
    </row>
    <row r="127" spans="1:4" s="3" customFormat="1" ht="14.25" customHeight="1" x14ac:dyDescent="0.25">
      <c r="A127" s="37" t="s">
        <v>27</v>
      </c>
      <c r="B127" s="53">
        <f>B123+B124+B125+B126</f>
        <v>1937722.6300000001</v>
      </c>
      <c r="C127" s="38"/>
    </row>
    <row r="128" spans="1:4" s="3" customFormat="1" x14ac:dyDescent="0.25">
      <c r="A128" s="37" t="s">
        <v>26</v>
      </c>
      <c r="B128" s="53">
        <f>B120+B127</f>
        <v>15462153.51</v>
      </c>
      <c r="C128" s="38"/>
    </row>
    <row r="129" spans="1:4" s="3" customFormat="1" x14ac:dyDescent="0.25">
      <c r="A129" s="37"/>
      <c r="B129" s="32"/>
      <c r="C129" s="36"/>
    </row>
    <row r="130" spans="1:4" s="3" customFormat="1" x14ac:dyDescent="0.25">
      <c r="A130" s="35" t="s">
        <v>25</v>
      </c>
      <c r="B130" s="34"/>
      <c r="C130" s="2"/>
    </row>
    <row r="131" spans="1:4" s="3" customFormat="1" x14ac:dyDescent="0.25">
      <c r="A131" s="33" t="s">
        <v>24</v>
      </c>
      <c r="B131" s="32">
        <v>0</v>
      </c>
      <c r="C131" s="31"/>
      <c r="D131" s="28"/>
    </row>
    <row r="132" spans="1:4" s="28" customFormat="1" x14ac:dyDescent="0.25">
      <c r="A132" s="30" t="s">
        <v>23</v>
      </c>
      <c r="B132" s="29">
        <f>B131</f>
        <v>0</v>
      </c>
      <c r="C132" s="22"/>
      <c r="D132" s="3"/>
    </row>
    <row r="133" spans="1:4" s="3" customFormat="1" x14ac:dyDescent="0.25">
      <c r="A133" s="90"/>
      <c r="B133" s="90"/>
      <c r="C133" s="22"/>
      <c r="D133" s="1"/>
    </row>
    <row r="134" spans="1:4" x14ac:dyDescent="0.25">
      <c r="A134" s="27" t="s">
        <v>129</v>
      </c>
      <c r="B134" s="26"/>
      <c r="C134" s="22"/>
      <c r="D134" s="1"/>
    </row>
    <row r="135" spans="1:4" x14ac:dyDescent="0.25">
      <c r="A135" s="25" t="s">
        <v>22</v>
      </c>
      <c r="B135" s="13">
        <f>SUM(B136)</f>
        <v>10775</v>
      </c>
      <c r="C135" s="22"/>
      <c r="D135" s="1"/>
    </row>
    <row r="136" spans="1:4" x14ac:dyDescent="0.25">
      <c r="A136" s="23" t="s">
        <v>21</v>
      </c>
      <c r="B136" s="60">
        <v>10775</v>
      </c>
      <c r="C136" s="22"/>
      <c r="D136" s="1"/>
    </row>
    <row r="137" spans="1:4" x14ac:dyDescent="0.25">
      <c r="A137" s="25" t="s">
        <v>20</v>
      </c>
      <c r="B137" s="13">
        <f>SUM(B138:B144)</f>
        <v>49802878.719999999</v>
      </c>
      <c r="C137" s="22"/>
      <c r="D137" s="1"/>
    </row>
    <row r="138" spans="1:4" x14ac:dyDescent="0.25">
      <c r="A138" s="23" t="s">
        <v>19</v>
      </c>
      <c r="B138" s="60">
        <v>0</v>
      </c>
      <c r="C138" s="22"/>
      <c r="D138" s="1"/>
    </row>
    <row r="139" spans="1:4" x14ac:dyDescent="0.25">
      <c r="A139" s="23" t="s">
        <v>18</v>
      </c>
      <c r="B139" s="60">
        <v>27453256.969999999</v>
      </c>
      <c r="C139" s="22"/>
      <c r="D139" s="1"/>
    </row>
    <row r="140" spans="1:4" x14ac:dyDescent="0.25">
      <c r="A140" s="23" t="s">
        <v>17</v>
      </c>
      <c r="B140" s="80">
        <v>17096.55</v>
      </c>
      <c r="C140" s="22"/>
      <c r="D140" s="1"/>
    </row>
    <row r="141" spans="1:4" x14ac:dyDescent="0.25">
      <c r="A141" s="23" t="s">
        <v>16</v>
      </c>
      <c r="B141" s="10">
        <v>2245422.17</v>
      </c>
      <c r="C141" s="22"/>
      <c r="D141" s="1"/>
    </row>
    <row r="142" spans="1:4" x14ac:dyDescent="0.25">
      <c r="A142" s="23" t="s">
        <v>15</v>
      </c>
      <c r="B142" s="10">
        <v>4289042.5</v>
      </c>
      <c r="C142" s="22"/>
      <c r="D142" s="1"/>
    </row>
    <row r="143" spans="1:4" x14ac:dyDescent="0.25">
      <c r="A143" s="23" t="s">
        <v>134</v>
      </c>
      <c r="B143" s="10">
        <v>15670710.470000001</v>
      </c>
      <c r="C143" s="22"/>
      <c r="D143" s="1"/>
    </row>
    <row r="144" spans="1:4" x14ac:dyDescent="0.25">
      <c r="A144" s="23" t="s">
        <v>135</v>
      </c>
      <c r="B144" s="10">
        <v>127350.06</v>
      </c>
      <c r="C144" s="22"/>
      <c r="D144" s="1"/>
    </row>
    <row r="145" spans="1:4" x14ac:dyDescent="0.25">
      <c r="A145" s="25" t="s">
        <v>14</v>
      </c>
      <c r="B145" s="13">
        <f>SUM(B146:B148)</f>
        <v>49028904.189999998</v>
      </c>
      <c r="C145" s="22"/>
      <c r="D145" s="1"/>
    </row>
    <row r="146" spans="1:4" x14ac:dyDescent="0.25">
      <c r="A146" s="23" t="s">
        <v>13</v>
      </c>
      <c r="B146" s="60">
        <v>31389102.149999999</v>
      </c>
      <c r="C146" s="24"/>
      <c r="D146" s="1"/>
    </row>
    <row r="147" spans="1:4" x14ac:dyDescent="0.25">
      <c r="A147" s="23" t="s">
        <v>12</v>
      </c>
      <c r="B147" s="60">
        <v>11404824.68</v>
      </c>
      <c r="C147" s="24"/>
      <c r="D147" s="1"/>
    </row>
    <row r="148" spans="1:4" x14ac:dyDescent="0.25">
      <c r="A148" s="23" t="s">
        <v>11</v>
      </c>
      <c r="B148" s="80">
        <v>6234977.3600000003</v>
      </c>
      <c r="C148" s="22"/>
      <c r="D148" s="1"/>
    </row>
    <row r="149" spans="1:4" s="5" customFormat="1" x14ac:dyDescent="0.25">
      <c r="A149" s="21" t="s">
        <v>10</v>
      </c>
      <c r="B149" s="20">
        <f>SUM(B135,B137,B145)</f>
        <v>98842557.909999996</v>
      </c>
      <c r="C149" s="18"/>
      <c r="D149" s="2"/>
    </row>
    <row r="150" spans="1:4" s="3" customFormat="1" x14ac:dyDescent="0.25">
      <c r="A150" s="19" t="s">
        <v>9</v>
      </c>
      <c r="B150" s="13">
        <f>(B39+B66)-(B128+B132)</f>
        <v>98842557.909999982</v>
      </c>
      <c r="C150" s="18"/>
      <c r="D150" s="2"/>
    </row>
    <row r="151" spans="1:4" s="3" customFormat="1" x14ac:dyDescent="0.25">
      <c r="A151" s="86" t="s">
        <v>8</v>
      </c>
      <c r="B151" s="87"/>
      <c r="C151" s="16"/>
      <c r="D151" s="15"/>
    </row>
    <row r="152" spans="1:4" s="12" customFormat="1" x14ac:dyDescent="0.25">
      <c r="A152" s="9" t="s">
        <v>7</v>
      </c>
      <c r="B152" s="17"/>
      <c r="C152" s="16"/>
      <c r="D152" s="15"/>
    </row>
    <row r="153" spans="1:4" s="12" customFormat="1" x14ac:dyDescent="0.25">
      <c r="A153" s="14" t="s">
        <v>6</v>
      </c>
      <c r="B153" s="13">
        <f>3504464.27+297773.76</f>
        <v>3802238.0300000003</v>
      </c>
      <c r="C153" s="16"/>
      <c r="D153" s="15"/>
    </row>
    <row r="154" spans="1:4" s="12" customFormat="1" x14ac:dyDescent="0.25">
      <c r="A154" s="14" t="s">
        <v>5</v>
      </c>
      <c r="B154" s="13">
        <v>0</v>
      </c>
      <c r="C154" s="16"/>
      <c r="D154" s="15"/>
    </row>
    <row r="155" spans="1:4" s="12" customFormat="1" x14ac:dyDescent="0.25">
      <c r="A155" s="14" t="s">
        <v>4</v>
      </c>
      <c r="B155" s="13">
        <v>0</v>
      </c>
      <c r="C155" s="1"/>
      <c r="D155" s="2"/>
    </row>
    <row r="156" spans="1:4" s="3" customFormat="1" x14ac:dyDescent="0.25">
      <c r="A156" s="11" t="s">
        <v>3</v>
      </c>
      <c r="B156" s="88">
        <f>187226.54+49.89</f>
        <v>187276.43000000002</v>
      </c>
      <c r="C156" s="1"/>
      <c r="D156" s="2"/>
    </row>
    <row r="157" spans="1:4" s="3" customFormat="1" x14ac:dyDescent="0.25">
      <c r="A157" s="9" t="s">
        <v>2</v>
      </c>
      <c r="B157" s="8">
        <f>SUM(B153,B154,B155,B156)</f>
        <v>3989514.4600000004</v>
      </c>
      <c r="C157" s="1"/>
      <c r="D157" s="2"/>
    </row>
    <row r="158" spans="1:4" s="3" customFormat="1" x14ac:dyDescent="0.25">
      <c r="A158" s="91"/>
      <c r="B158" s="91"/>
      <c r="C158" s="1"/>
      <c r="D158" s="2"/>
    </row>
    <row r="159" spans="1:4" s="3" customFormat="1" x14ac:dyDescent="0.25">
      <c r="A159" s="91"/>
      <c r="B159" s="91"/>
      <c r="C159" s="7"/>
      <c r="D159" s="6"/>
    </row>
    <row r="160" spans="1:4" s="5" customFormat="1" x14ac:dyDescent="0.25">
      <c r="A160" s="91"/>
      <c r="B160" s="91"/>
      <c r="C160" s="7"/>
      <c r="D160" s="6"/>
    </row>
    <row r="161" spans="1:4" s="5" customFormat="1" x14ac:dyDescent="0.25">
      <c r="A161" s="4"/>
      <c r="B161" s="4"/>
      <c r="C161" s="7"/>
      <c r="D161" s="6"/>
    </row>
    <row r="162" spans="1:4" s="5" customFormat="1" x14ac:dyDescent="0.25">
      <c r="A162" s="4"/>
      <c r="B162" s="4"/>
      <c r="C162" s="1"/>
      <c r="D162" s="2"/>
    </row>
    <row r="163" spans="1:4" x14ac:dyDescent="0.25">
      <c r="A163" s="4"/>
      <c r="B163" s="4"/>
    </row>
    <row r="164" spans="1:4" x14ac:dyDescent="0.25">
      <c r="A164" s="3" t="s">
        <v>1</v>
      </c>
      <c r="B164" s="3"/>
    </row>
    <row r="165" spans="1:4" x14ac:dyDescent="0.25">
      <c r="A165" s="3"/>
      <c r="B165" s="3"/>
    </row>
    <row r="166" spans="1:4" s="3" customFormat="1" x14ac:dyDescent="0.25">
      <c r="A166" s="3" t="s">
        <v>0</v>
      </c>
      <c r="C166" s="1"/>
      <c r="D166" s="2"/>
    </row>
    <row r="168" spans="1:4" x14ac:dyDescent="0.25">
      <c r="C168"/>
      <c r="D168" s="1"/>
    </row>
    <row r="189" spans="1:4" x14ac:dyDescent="0.25">
      <c r="D189" s="1"/>
    </row>
    <row r="191" spans="1:4" x14ac:dyDescent="0.25">
      <c r="A191"/>
    </row>
  </sheetData>
  <mergeCells count="9">
    <mergeCell ref="A22:B22"/>
    <mergeCell ref="A133:B133"/>
    <mergeCell ref="A158:B16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112023</vt:lpstr>
      <vt:lpstr>'112023'!Area_de_impressao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2024-01-17T12:09:13Z</cp:lastPrinted>
  <dcterms:created xsi:type="dcterms:W3CDTF">2023-04-26T14:21:18Z</dcterms:created>
  <dcterms:modified xsi:type="dcterms:W3CDTF">2024-01-17T12:12:12Z</dcterms:modified>
</cp:coreProperties>
</file>